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parthikmehta/Downloads/"/>
    </mc:Choice>
  </mc:AlternateContent>
  <xr:revisionPtr revIDLastSave="0" documentId="13_ncr:1_{59ED5C3E-6152-B748-A908-406CA4CFA4B3}" xr6:coauthVersionLast="47" xr6:coauthVersionMax="47" xr10:uidLastSave="{00000000-0000-0000-0000-000000000000}"/>
  <bookViews>
    <workbookView xWindow="0" yWindow="660" windowWidth="29400" windowHeight="18460" xr2:uid="{00000000-000D-0000-FFFF-FFFF00000000}"/>
  </bookViews>
  <sheets>
    <sheet name="Overview" sheetId="1" r:id="rId1"/>
    <sheet name="Assumptions" sheetId="2" r:id="rId2"/>
    <sheet name="Valuatio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3" l="1"/>
  <c r="D7" i="3"/>
  <c r="C7" i="3"/>
  <c r="E7" i="3" s="1"/>
  <c r="G7" i="3" s="1"/>
  <c r="F6" i="3"/>
  <c r="D6" i="3"/>
  <c r="C6" i="3"/>
  <c r="E6" i="3" s="1"/>
  <c r="G6" i="3" s="1"/>
  <c r="F5" i="3"/>
  <c r="E12" i="3" s="1"/>
  <c r="C13" i="1" s="1"/>
  <c r="D5" i="3"/>
  <c r="C5" i="3"/>
  <c r="E5" i="3" s="1"/>
  <c r="G5" i="3" s="1"/>
  <c r="E9" i="3" s="1"/>
  <c r="E11" i="3" l="1"/>
  <c r="C12" i="1" s="1"/>
  <c r="E10" i="3"/>
  <c r="C11" i="1" s="1"/>
  <c r="C10" i="1"/>
</calcChain>
</file>

<file path=xl/sharedStrings.xml><?xml version="1.0" encoding="utf-8"?>
<sst xmlns="http://schemas.openxmlformats.org/spreadsheetml/2006/main" count="85" uniqueCount="64">
  <si>
    <t>Book of Business Valuation Model</t>
  </si>
  <si>
    <t>Sample template for financial advisor succession or acquisition screening</t>
  </si>
  <si>
    <t>Go to Assumptions</t>
  </si>
  <si>
    <t>Go to Valuation</t>
  </si>
  <si>
    <t>Generated on</t>
  </si>
  <si>
    <t>2026-04-21</t>
  </si>
  <si>
    <t>Metric</t>
  </si>
  <si>
    <t>Value</t>
  </si>
  <si>
    <t>Weighted indicated value</t>
  </si>
  <si>
    <t>Low end of range</t>
  </si>
  <si>
    <t>High end of range</t>
  </si>
  <si>
    <t>Weight check</t>
  </si>
  <si>
    <t>Instructions</t>
  </si>
  <si>
    <t>1. Update blue input cells on the Assumptions sheet.</t>
  </si>
  <si>
    <t>2. Review calculated values on the Valuation sheet.</t>
  </si>
  <si>
    <t>3. Use the overview sheet as a printable summary for internal discussions.</t>
  </si>
  <si>
    <t>Valuation Assumptions</t>
  </si>
  <si>
    <t>Blue text = user inputs; black text = formulas</t>
  </si>
  <si>
    <t>Input</t>
  </si>
  <si>
    <t>Format</t>
  </si>
  <si>
    <t>Source / Note</t>
  </si>
  <si>
    <t>AUM</t>
  </si>
  <si>
    <t>Sample placeholder</t>
  </si>
  <si>
    <t>Trailing 12-month gross revenue</t>
  </si>
  <si>
    <t>Recurring revenue</t>
  </si>
  <si>
    <t>Non-recurring revenue</t>
  </si>
  <si>
    <t>Normalized EBITDA</t>
  </si>
  <si>
    <t>Recurring revenue multiple</t>
  </si>
  <si>
    <t>multiple</t>
  </si>
  <si>
    <t>Adjust for quality and retention</t>
  </si>
  <si>
    <t>Non-recurring revenue multiple</t>
  </si>
  <si>
    <t>Lower for transactional revenue</t>
  </si>
  <si>
    <t>AUM multiple</t>
  </si>
  <si>
    <t>percent</t>
  </si>
  <si>
    <t>Rule-of-thumb range often 2%-4%</t>
  </si>
  <si>
    <t>EBITDA multiple</t>
  </si>
  <si>
    <t>Illustrative midpoint</t>
  </si>
  <si>
    <t>Revenue method weight</t>
  </si>
  <si>
    <t>Weights should total 100%</t>
  </si>
  <si>
    <t>AUM method weight</t>
  </si>
  <si>
    <t>EBITDA method weight</t>
  </si>
  <si>
    <t>Top 10 clients % of revenue</t>
  </si>
  <si>
    <t>Concentration risk input</t>
  </si>
  <si>
    <t>Average client age</t>
  </si>
  <si>
    <t>number</t>
  </si>
  <si>
    <t>Demographic risk input</t>
  </si>
  <si>
    <t>Seller transition months</t>
  </si>
  <si>
    <t>Longer support may reduce retention risk</t>
  </si>
  <si>
    <t>Valuation Calculations</t>
  </si>
  <si>
    <t>Method</t>
  </si>
  <si>
    <t>Metric 1</t>
  </si>
  <si>
    <t>Metric 2</t>
  </si>
  <si>
    <t>Indicated Value</t>
  </si>
  <si>
    <t>Weight</t>
  </si>
  <si>
    <t>Weighted Value</t>
  </si>
  <si>
    <t>Revenue approach</t>
  </si>
  <si>
    <t>AUM approach</t>
  </si>
  <si>
    <t>EBITDA approach</t>
  </si>
  <si>
    <t>Notes</t>
  </si>
  <si>
    <t>Replace all blue assumption cells with actual trailing 12-month data.</t>
  </si>
  <si>
    <t>Weights should sum to 100%; yellow cells highlight key assumptions.</t>
  </si>
  <si>
    <t>Use the low/high range only as a preliminary discussion range, not a formal appraisal.</t>
  </si>
  <si>
    <t>CAD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</si>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</sst>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$#,##0;\(\$#,##0\);\-"/>
    <numFmt numFmtId="165" formatCode="0.0\x"/>
    <numFmt numFmtId="166" formatCode="0.0%"/>
    <numFmt numFmtId="167" formatCode="#,##0;\(#,##0\);\-"/>
  </numFmts>
  <fonts count="9" x14ac:knownFonts="1">
    <font>
      <sz val="11"/>
      <color theme="1"/>
      <name val="Calibri"/>
      <family val="2"/>
      <scheme val="minor"/>
    </font>
    <font>
      <b/>
      <sz val="14"/>
      <name val="Calibri"/>
    </font>
    <font>
      <i/>
      <sz val="10"/>
      <color rgb="FF666666"/>
      <name val="Calibri"/>
    </font>
    <font>
      <b/>
      <sz val="11"/>
      <color rgb="FFFFFFFF"/>
      <name val="Calibri"/>
    </font>
    <font>
      <sz val="11"/>
      <color rgb="FF0000FF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sz val="16"/>
      <name val="Calibri"/>
    </font>
    <font>
      <u/>
      <sz val="11"/>
      <color rgb="FF008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FFF200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8" fillId="0" borderId="0" xfId="0" applyFont="1"/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164" fontId="5" fillId="0" borderId="1" xfId="0" applyNumberFormat="1" applyFont="1" applyBorder="1" applyAlignment="1">
      <alignment horizontal="right" vertical="center"/>
    </xf>
    <xf numFmtId="166" fontId="5" fillId="0" borderId="1" xfId="0" applyNumberFormat="1" applyFont="1" applyBorder="1" applyAlignment="1">
      <alignment horizontal="right" vertical="center"/>
    </xf>
    <xf numFmtId="0" fontId="6" fillId="0" borderId="0" xfId="0" applyFont="1"/>
    <xf numFmtId="164" fontId="4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166" fontId="4" fillId="0" borderId="1" xfId="0" applyNumberFormat="1" applyFont="1" applyBorder="1" applyAlignment="1">
      <alignment horizontal="right" vertical="center"/>
    </xf>
    <xf numFmtId="166" fontId="4" fillId="3" borderId="1" xfId="0" applyNumberFormat="1" applyFont="1" applyFill="1" applyBorder="1" applyAlignment="1">
      <alignment horizontal="right" vertical="center"/>
    </xf>
    <xf numFmtId="167" fontId="4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/>
    <xf numFmtId="165" fontId="5" fillId="0" borderId="1" xfId="0" applyNumberFormat="1" applyFont="1" applyBorder="1"/>
    <xf numFmtId="166" fontId="5" fillId="0" borderId="1" xfId="0" applyNumberFormat="1" applyFont="1" applyBorder="1"/>
    <xf numFmtId="0" fontId="5" fillId="0" borderId="1" xfId="0" applyFont="1" applyBorder="1"/>
    <xf numFmtId="0" fontId="2" fillId="0" borderId="0" xfId="0" applyFont="1"/>
    <xf numFmtId="0" fontId="0" fillId="0" borderId="0" xfId="0"/>
    <xf numFmtId="0" fontId="7" fillId="0" borderId="0" xfId="0" applyFont="1"/>
    <xf numFmtId="0" fontId="0" fillId="0" borderId="0" xfId="0" applyAlignment="1">
      <alignment horizontal="left" vertical="center" indent="1"/>
    </xf>
    <xf numFmtId="0" fontId="1" fillId="0" borderId="0" xfId="0" applyFont="1"/>
    <xf numFmtId="0" fontId="2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8"/>
  <sheetViews>
    <sheetView tabSelected="1" zoomScale="168" workbookViewId="0">
      <selection activeCell="C13" sqref="C13"/>
    </sheetView>
  </sheetViews>
  <sheetFormatPr baseColWidth="10" defaultColWidth="8.83203125" defaultRowHeight="15" x14ac:dyDescent="0.2"/>
  <cols>
    <col min="1" max="1" width="3" customWidth="1"/>
    <col min="2" max="2" width="28" customWidth="1"/>
    <col min="3" max="3" width="18" customWidth="1"/>
  </cols>
  <sheetData>
    <row r="2" spans="2:7" ht="21" x14ac:dyDescent="0.25">
      <c r="B2" s="20" t="s">
        <v>0</v>
      </c>
      <c r="C2" s="19"/>
      <c r="D2" s="19"/>
      <c r="E2" s="19"/>
      <c r="F2" s="19"/>
      <c r="G2" s="19"/>
    </row>
    <row r="3" spans="2:7" x14ac:dyDescent="0.2">
      <c r="B3" s="18" t="s">
        <v>1</v>
      </c>
      <c r="C3" s="19"/>
      <c r="D3" s="19"/>
      <c r="E3" s="19"/>
      <c r="F3" s="19"/>
      <c r="G3" s="19"/>
    </row>
    <row r="5" spans="2:7" x14ac:dyDescent="0.2">
      <c r="B5" s="2" t="s">
        <v>2</v>
      </c>
    </row>
    <row r="6" spans="2:7" x14ac:dyDescent="0.2">
      <c r="B6" s="2" t="s">
        <v>3</v>
      </c>
    </row>
    <row r="7" spans="2:7" x14ac:dyDescent="0.2">
      <c r="B7" s="2" t="s">
        <v>4</v>
      </c>
      <c r="C7" t="s">
        <v>5</v>
      </c>
    </row>
    <row r="9" spans="2:7" x14ac:dyDescent="0.2">
      <c r="B9" s="3" t="s">
        <v>6</v>
      </c>
      <c r="C9" s="3" t="s">
        <v>7</v>
      </c>
    </row>
    <row r="10" spans="2:7" x14ac:dyDescent="0.2">
      <c r="B10" s="4" t="s">
        <v>8</v>
      </c>
      <c r="C10" s="5">
        <f>Valuation!E9</f>
        <v>3327000</v>
      </c>
    </row>
    <row r="11" spans="2:7" x14ac:dyDescent="0.2">
      <c r="B11" s="4" t="s">
        <v>9</v>
      </c>
      <c r="C11" s="5">
        <f>Valuation!E10</f>
        <v>3094110</v>
      </c>
    </row>
    <row r="12" spans="2:7" x14ac:dyDescent="0.2">
      <c r="B12" s="4" t="s">
        <v>10</v>
      </c>
      <c r="C12" s="5">
        <f>Valuation!E11</f>
        <v>3593160.0000000005</v>
      </c>
    </row>
    <row r="13" spans="2:7" x14ac:dyDescent="0.2">
      <c r="B13" s="4" t="s">
        <v>11</v>
      </c>
      <c r="C13" s="6">
        <f>Valuation!E12</f>
        <v>1</v>
      </c>
    </row>
    <row r="15" spans="2:7" x14ac:dyDescent="0.2">
      <c r="B15" s="7" t="s">
        <v>12</v>
      </c>
    </row>
    <row r="16" spans="2:7" x14ac:dyDescent="0.2">
      <c r="B16" s="21" t="s">
        <v>13</v>
      </c>
      <c r="C16" s="19"/>
      <c r="D16" s="19"/>
      <c r="E16" s="19"/>
      <c r="F16" s="19"/>
      <c r="G16" s="19"/>
    </row>
    <row r="17" spans="2:7" x14ac:dyDescent="0.2">
      <c r="B17" s="21" t="s">
        <v>14</v>
      </c>
      <c r="C17" s="19"/>
      <c r="D17" s="19"/>
      <c r="E17" s="19"/>
      <c r="F17" s="19"/>
      <c r="G17" s="19"/>
    </row>
    <row r="18" spans="2:7" x14ac:dyDescent="0.2">
      <c r="B18" s="21" t="s">
        <v>15</v>
      </c>
      <c r="C18" s="19"/>
      <c r="D18" s="19"/>
      <c r="E18" s="19"/>
      <c r="F18" s="19"/>
      <c r="G18" s="19"/>
    </row>
  </sheetData>
  <mergeCells count="5">
    <mergeCell ref="B3:G3"/>
    <mergeCell ref="B2:G2"/>
    <mergeCell ref="B16:G16"/>
    <mergeCell ref="B17:G17"/>
    <mergeCell ref="B18:G18"/>
  </mergeCells>
  <hyperlinks>
    <hyperlink ref="B5" location="'Assumptions'!B2" display="Go to Assumptions" xr:uid="{00000000-0004-0000-0000-000000000000}"/>
    <hyperlink ref="B6" location="'Valuation'!B2" display="Go to Valuation" xr:uid="{00000000-0004-0000-0000-000001000000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0"/>
  <sheetViews>
    <sheetView zoomScale="177" workbookViewId="0">
      <pane xSplit="1" ySplit="5" topLeftCell="B8" activePane="bottomRight" state="frozen"/>
      <selection pane="topRight"/>
      <selection pane="bottomLeft"/>
      <selection pane="bottomRight" activeCell="C13" sqref="C13"/>
    </sheetView>
  </sheetViews>
  <sheetFormatPr baseColWidth="10" defaultColWidth="8.83203125" defaultRowHeight="15" x14ac:dyDescent="0.2"/>
  <cols>
    <col min="1" max="1" width="3" customWidth="1"/>
    <col min="2" max="2" width="34" customWidth="1"/>
    <col min="3" max="3" width="16" customWidth="1"/>
    <col min="4" max="4" width="12" customWidth="1"/>
    <col min="5" max="5" width="42" customWidth="1"/>
  </cols>
  <sheetData>
    <row r="2" spans="2:6" ht="19" x14ac:dyDescent="0.25">
      <c r="B2" s="22" t="s">
        <v>16</v>
      </c>
      <c r="C2" s="19"/>
      <c r="D2" s="19"/>
      <c r="E2" s="19"/>
      <c r="F2" s="19"/>
    </row>
    <row r="3" spans="2:6" x14ac:dyDescent="0.2">
      <c r="B3" s="1" t="s">
        <v>17</v>
      </c>
    </row>
    <row r="5" spans="2:6" x14ac:dyDescent="0.2">
      <c r="B5" s="3" t="s">
        <v>18</v>
      </c>
      <c r="C5" s="3" t="s">
        <v>7</v>
      </c>
      <c r="D5" s="3" t="s">
        <v>19</v>
      </c>
      <c r="E5" s="3" t="s">
        <v>20</v>
      </c>
    </row>
    <row r="6" spans="2:6" x14ac:dyDescent="0.2">
      <c r="B6" s="4" t="s">
        <v>21</v>
      </c>
      <c r="C6" s="8">
        <v>150000000</v>
      </c>
      <c r="D6" s="9" t="s">
        <v>62</v>
      </c>
      <c r="E6" s="4" t="s">
        <v>22</v>
      </c>
    </row>
    <row r="7" spans="2:6" x14ac:dyDescent="0.2">
      <c r="B7" s="4" t="s">
        <v>23</v>
      </c>
      <c r="C7" s="8">
        <v>1500000</v>
      </c>
      <c r="D7" s="9" t="s">
        <v>62</v>
      </c>
      <c r="E7" s="4" t="s">
        <v>22</v>
      </c>
    </row>
    <row r="8" spans="2:6" x14ac:dyDescent="0.2">
      <c r="B8" s="4" t="s">
        <v>24</v>
      </c>
      <c r="C8" s="8">
        <v>1200000</v>
      </c>
      <c r="D8" s="9" t="s">
        <v>62</v>
      </c>
      <c r="E8" s="4" t="s">
        <v>22</v>
      </c>
    </row>
    <row r="9" spans="2:6" x14ac:dyDescent="0.2">
      <c r="B9" s="4" t="s">
        <v>25</v>
      </c>
      <c r="C9" s="8">
        <v>300000</v>
      </c>
      <c r="D9" s="9" t="s">
        <v>62</v>
      </c>
      <c r="E9" s="4" t="s">
        <v>22</v>
      </c>
    </row>
    <row r="10" spans="2:6" x14ac:dyDescent="0.2">
      <c r="B10" s="4" t="s">
        <v>26</v>
      </c>
      <c r="C10" s="8">
        <v>450000</v>
      </c>
      <c r="D10" s="9" t="s">
        <v>62</v>
      </c>
      <c r="E10" s="4" t="s">
        <v>22</v>
      </c>
    </row>
    <row r="11" spans="2:6" x14ac:dyDescent="0.2">
      <c r="B11" s="4" t="s">
        <v>27</v>
      </c>
      <c r="C11" s="10">
        <v>2.7</v>
      </c>
      <c r="D11" s="9" t="s">
        <v>28</v>
      </c>
      <c r="E11" s="4" t="s">
        <v>29</v>
      </c>
    </row>
    <row r="12" spans="2:6" x14ac:dyDescent="0.2">
      <c r="B12" s="4" t="s">
        <v>30</v>
      </c>
      <c r="C12" s="10">
        <v>0.8</v>
      </c>
      <c r="D12" s="9" t="s">
        <v>28</v>
      </c>
      <c r="E12" s="4" t="s">
        <v>31</v>
      </c>
    </row>
    <row r="13" spans="2:6" x14ac:dyDescent="0.2">
      <c r="B13" s="4" t="s">
        <v>32</v>
      </c>
      <c r="C13" s="11">
        <v>2.5000000000000001E-2</v>
      </c>
      <c r="D13" s="9" t="s">
        <v>63</v>
      </c>
      <c r="E13" s="4" t="s">
        <v>34</v>
      </c>
    </row>
    <row r="14" spans="2:6" x14ac:dyDescent="0.2">
      <c r="B14" s="4" t="s">
        <v>35</v>
      </c>
      <c r="C14" s="10">
        <v>6</v>
      </c>
      <c r="D14" s="9" t="s">
        <v>28</v>
      </c>
      <c r="E14" s="4" t="s">
        <v>36</v>
      </c>
    </row>
    <row r="15" spans="2:6" x14ac:dyDescent="0.2">
      <c r="B15" s="4" t="s">
        <v>37</v>
      </c>
      <c r="C15" s="12">
        <v>0.4</v>
      </c>
      <c r="D15" s="9" t="s">
        <v>63</v>
      </c>
      <c r="E15" s="4" t="s">
        <v>38</v>
      </c>
    </row>
    <row r="16" spans="2:6" x14ac:dyDescent="0.2">
      <c r="B16" s="4" t="s">
        <v>39</v>
      </c>
      <c r="C16" s="12">
        <v>0.3</v>
      </c>
      <c r="D16" s="9" t="s">
        <v>63</v>
      </c>
      <c r="E16" s="4" t="s">
        <v>38</v>
      </c>
    </row>
    <row r="17" spans="2:5" x14ac:dyDescent="0.2">
      <c r="B17" s="4" t="s">
        <v>40</v>
      </c>
      <c r="C17" s="12">
        <v>0.3</v>
      </c>
      <c r="D17" s="9" t="s">
        <v>63</v>
      </c>
      <c r="E17" s="4" t="s">
        <v>38</v>
      </c>
    </row>
    <row r="18" spans="2:5" x14ac:dyDescent="0.2">
      <c r="B18" s="4" t="s">
        <v>41</v>
      </c>
      <c r="C18" s="11">
        <v>0.28000000000000003</v>
      </c>
      <c r="D18" s="9" t="s">
        <v>33</v>
      </c>
      <c r="E18" s="4" t="s">
        <v>42</v>
      </c>
    </row>
    <row r="19" spans="2:5" x14ac:dyDescent="0.2">
      <c r="B19" s="4" t="s">
        <v>43</v>
      </c>
      <c r="C19" s="13">
        <v>59</v>
      </c>
      <c r="D19" s="9" t="s">
        <v>44</v>
      </c>
      <c r="E19" s="4" t="s">
        <v>45</v>
      </c>
    </row>
    <row r="20" spans="2:5" x14ac:dyDescent="0.2">
      <c r="B20" s="4" t="s">
        <v>46</v>
      </c>
      <c r="C20" s="13">
        <v>18</v>
      </c>
      <c r="D20" s="9" t="s">
        <v>44</v>
      </c>
      <c r="E20" s="4" t="s">
        <v>47</v>
      </c>
    </row>
  </sheetData>
  <mergeCells count="1">
    <mergeCell ref="B2:F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17"/>
  <sheetViews>
    <sheetView zoomScale="150" workbookViewId="0">
      <pane xSplit="1" ySplit="4" topLeftCell="B5" activePane="bottomRight" state="frozen"/>
      <selection pane="topRight"/>
      <selection pane="bottomLeft"/>
      <selection pane="bottomRight" activeCell="F20" sqref="F20"/>
    </sheetView>
  </sheetViews>
  <sheetFormatPr baseColWidth="10" defaultColWidth="8.83203125" defaultRowHeight="15" x14ac:dyDescent="0.2"/>
  <cols>
    <col min="1" max="1" width="3" customWidth="1"/>
    <col min="2" max="2" width="24" customWidth="1"/>
    <col min="3" max="4" width="15" customWidth="1"/>
    <col min="5" max="5" width="18" customWidth="1"/>
    <col min="6" max="6" width="12" customWidth="1"/>
    <col min="7" max="7" width="18" customWidth="1"/>
  </cols>
  <sheetData>
    <row r="2" spans="2:7" ht="19" x14ac:dyDescent="0.25">
      <c r="B2" s="22" t="s">
        <v>48</v>
      </c>
      <c r="C2" s="19"/>
      <c r="D2" s="19"/>
      <c r="E2" s="19"/>
      <c r="F2" s="19"/>
      <c r="G2" s="19"/>
    </row>
    <row r="4" spans="2:7" x14ac:dyDescent="0.2"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</row>
    <row r="5" spans="2:7" x14ac:dyDescent="0.2">
      <c r="B5" s="4" t="s">
        <v>55</v>
      </c>
      <c r="C5" s="14">
        <f>Assumptions!C8*Assumptions!C11</f>
        <v>3240000</v>
      </c>
      <c r="D5" s="15">
        <f>Assumptions!C9*Assumptions!C12</f>
        <v>240000</v>
      </c>
      <c r="E5" s="14">
        <f>C5+D5</f>
        <v>3480000</v>
      </c>
      <c r="F5" s="16">
        <f>Assumptions!C15</f>
        <v>0.4</v>
      </c>
      <c r="G5" s="14">
        <f>E5*F5</f>
        <v>1392000</v>
      </c>
    </row>
    <row r="6" spans="2:7" x14ac:dyDescent="0.2">
      <c r="B6" s="4" t="s">
        <v>56</v>
      </c>
      <c r="C6" s="14">
        <f>Assumptions!C6</f>
        <v>150000000</v>
      </c>
      <c r="D6" s="16">
        <f>Assumptions!C13</f>
        <v>2.5000000000000001E-2</v>
      </c>
      <c r="E6" s="14">
        <f>C6*D6</f>
        <v>3750000</v>
      </c>
      <c r="F6" s="16">
        <f>Assumptions!C16</f>
        <v>0.3</v>
      </c>
      <c r="G6" s="14">
        <f>E6*F6</f>
        <v>1125000</v>
      </c>
    </row>
    <row r="7" spans="2:7" x14ac:dyDescent="0.2">
      <c r="B7" s="4" t="s">
        <v>57</v>
      </c>
      <c r="C7" s="14">
        <f>Assumptions!C10</f>
        <v>450000</v>
      </c>
      <c r="D7" s="15">
        <f>Assumptions!C14</f>
        <v>6</v>
      </c>
      <c r="E7" s="14">
        <f>C7*D7</f>
        <v>2700000</v>
      </c>
      <c r="F7" s="16">
        <f>Assumptions!C17</f>
        <v>0.3</v>
      </c>
      <c r="G7" s="14">
        <f>E7*F7</f>
        <v>810000</v>
      </c>
    </row>
    <row r="8" spans="2:7" x14ac:dyDescent="0.2">
      <c r="B8" s="4"/>
      <c r="C8" s="17"/>
      <c r="D8" s="17"/>
      <c r="E8" s="17"/>
      <c r="F8" s="17"/>
      <c r="G8" s="17"/>
    </row>
    <row r="9" spans="2:7" x14ac:dyDescent="0.2">
      <c r="B9" s="4" t="s">
        <v>8</v>
      </c>
      <c r="C9" s="17"/>
      <c r="D9" s="17"/>
      <c r="E9" s="14">
        <f>SUM(G5:G7)</f>
        <v>3327000</v>
      </c>
      <c r="F9" s="17"/>
      <c r="G9" s="17"/>
    </row>
    <row r="10" spans="2:7" x14ac:dyDescent="0.2">
      <c r="B10" s="4" t="s">
        <v>9</v>
      </c>
      <c r="C10" s="17"/>
      <c r="D10" s="17"/>
      <c r="E10" s="14">
        <f>E9*0.93</f>
        <v>3094110</v>
      </c>
      <c r="F10" s="17"/>
      <c r="G10" s="17"/>
    </row>
    <row r="11" spans="2:7" x14ac:dyDescent="0.2">
      <c r="B11" s="4" t="s">
        <v>10</v>
      </c>
      <c r="C11" s="17"/>
      <c r="D11" s="17"/>
      <c r="E11" s="14">
        <f>E9*1.08</f>
        <v>3593160.0000000005</v>
      </c>
      <c r="F11" s="17"/>
      <c r="G11" s="17"/>
    </row>
    <row r="12" spans="2:7" x14ac:dyDescent="0.2">
      <c r="B12" s="4" t="s">
        <v>11</v>
      </c>
      <c r="C12" s="17"/>
      <c r="D12" s="17"/>
      <c r="E12" s="16">
        <f>SUM(F5:F7)</f>
        <v>1</v>
      </c>
      <c r="F12" s="17"/>
      <c r="G12" s="17"/>
    </row>
    <row r="14" spans="2:7" x14ac:dyDescent="0.2">
      <c r="B14" s="7" t="s">
        <v>58</v>
      </c>
    </row>
    <row r="15" spans="2:7" x14ac:dyDescent="0.2">
      <c r="B15" s="23" t="s">
        <v>59</v>
      </c>
      <c r="C15" s="19"/>
      <c r="D15" s="19"/>
      <c r="E15" s="19"/>
      <c r="F15" s="19"/>
      <c r="G15" s="19"/>
    </row>
    <row r="16" spans="2:7" x14ac:dyDescent="0.2">
      <c r="B16" s="23" t="s">
        <v>60</v>
      </c>
      <c r="C16" s="19"/>
      <c r="D16" s="19"/>
      <c r="E16" s="19"/>
      <c r="F16" s="19"/>
      <c r="G16" s="19"/>
    </row>
    <row r="17" spans="2:7" x14ac:dyDescent="0.2">
      <c r="B17" s="23" t="s">
        <v>61</v>
      </c>
      <c r="C17" s="19"/>
      <c r="D17" s="19"/>
      <c r="E17" s="19"/>
      <c r="F17" s="19"/>
      <c r="G17" s="19"/>
    </row>
  </sheetData>
  <mergeCells count="4">
    <mergeCell ref="B2:G2"/>
    <mergeCell ref="B15:G15"/>
    <mergeCell ref="B17:G17"/>
    <mergeCell ref="B16:G1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Overview</vt:lpstr>
      <vt:lpstr>Assumptions</vt:lpstr>
      <vt:lpstr>Valuation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Parthik Mehta</cp:lastModifiedBy>
  <dcterms:created xsi:type="dcterms:W3CDTF">2026-04-21T21:49:51Z</dcterms:created>
  <dcterms:modified xsi:type="dcterms:W3CDTF">2026-04-21T21:58:35Z</dcterms:modified>
</cp:coreProperties>
</file>